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4895" windowHeight="8595"/>
  </bookViews>
  <sheets>
    <sheet name="Приложения 1  на 2018 год " sheetId="18" r:id="rId1"/>
    <sheet name="Приложения 2 на 2018 г " sheetId="19" r:id="rId2"/>
  </sheets>
  <calcPr calcId="125725"/>
</workbook>
</file>

<file path=xl/calcChain.xml><?xml version="1.0" encoding="utf-8"?>
<calcChain xmlns="http://schemas.openxmlformats.org/spreadsheetml/2006/main">
  <c r="I73" i="18"/>
  <c r="I71"/>
  <c r="E68"/>
  <c r="E13"/>
  <c r="I30"/>
  <c r="E30"/>
  <c r="I13"/>
  <c r="I34"/>
  <c r="I32"/>
  <c r="I39"/>
  <c r="I37"/>
  <c r="I35"/>
  <c r="I33"/>
  <c r="I31"/>
  <c r="H22"/>
  <c r="I22"/>
  <c r="H19"/>
  <c r="I19"/>
  <c r="H17"/>
  <c r="I17"/>
  <c r="H15"/>
  <c r="I15"/>
  <c r="H32"/>
  <c r="E73"/>
  <c r="E71"/>
  <c r="I40"/>
  <c r="I38"/>
  <c r="I36"/>
  <c r="H15" i="19"/>
  <c r="H16"/>
  <c r="D16"/>
  <c r="D15"/>
  <c r="H34" i="18"/>
  <c r="D34"/>
  <c r="D32"/>
  <c r="D22"/>
  <c r="D19"/>
  <c r="D17"/>
  <c r="D15"/>
  <c r="D11" i="19"/>
  <c r="H11"/>
  <c r="D12"/>
  <c r="H12"/>
  <c r="I68" i="18"/>
  <c r="E69"/>
  <c r="I69"/>
  <c r="E70"/>
  <c r="I70"/>
  <c r="D90"/>
  <c r="H90"/>
  <c r="D91"/>
  <c r="H91"/>
  <c r="D93"/>
  <c r="H93"/>
  <c r="D94"/>
  <c r="H94"/>
  <c r="D99"/>
  <c r="H99"/>
  <c r="D101"/>
  <c r="H101"/>
  <c r="D102"/>
  <c r="H102"/>
</calcChain>
</file>

<file path=xl/sharedStrings.xml><?xml version="1.0" encoding="utf-8"?>
<sst xmlns="http://schemas.openxmlformats.org/spreadsheetml/2006/main" count="290" uniqueCount="116">
  <si>
    <t>Кол-во</t>
  </si>
  <si>
    <t>ВОДОСНАБЖЕНИЕ</t>
  </si>
  <si>
    <t>Приложение № 1</t>
  </si>
  <si>
    <t>к приказу № 130 от 25.12.2015 г.</t>
  </si>
  <si>
    <t>Наименование
 услуг</t>
  </si>
  <si>
    <t>Тариф с НДС руб/куб.м 
с 01.01.2016г
по 01.07.2016 г</t>
  </si>
  <si>
    <t>Ед. изм.</t>
  </si>
  <si>
    <t>Норматив
потребления услуг 
с 01.01.16 по 01.07.16г</t>
  </si>
  <si>
    <t>Уровень оплаты 
населением</t>
  </si>
  <si>
    <t>№
 п/п</t>
  </si>
  <si>
    <t>1.1.</t>
  </si>
  <si>
    <t>повышающий коэффициент</t>
  </si>
  <si>
    <t>итого</t>
  </si>
  <si>
    <t>куб.м/чел.</t>
  </si>
  <si>
    <t>Норматив
потребления услуг 
с 01.01.16г
 по 01.07.16г</t>
  </si>
  <si>
    <t>%</t>
  </si>
  <si>
    <t>2.</t>
  </si>
  <si>
    <t>ВОДООТВЕДЕНИЕ</t>
  </si>
  <si>
    <t>2.1.</t>
  </si>
  <si>
    <t>3.</t>
  </si>
  <si>
    <t>3.1.</t>
  </si>
  <si>
    <t>3.2.</t>
  </si>
  <si>
    <t>3.3.</t>
  </si>
  <si>
    <t>ОТОПЛЕНИЕ</t>
  </si>
  <si>
    <t>4.</t>
  </si>
  <si>
    <t xml:space="preserve">4.1. </t>
  </si>
  <si>
    <t>В домах 1946-1970 гг постройки</t>
  </si>
  <si>
    <t>4.2.</t>
  </si>
  <si>
    <t>4.3.</t>
  </si>
  <si>
    <t>В домах 1971-1999 гг постройки</t>
  </si>
  <si>
    <t>В домах после1999 г постройки</t>
  </si>
  <si>
    <t>Гкал/кв.м.</t>
  </si>
  <si>
    <t>руб./Гкал</t>
  </si>
  <si>
    <t>Повышающий коэффициент утвержден Постановлением Правительства Ленинградской области № 154 от 12.05.2015 г.</t>
  </si>
  <si>
    <t>Приложение № 2</t>
  </si>
  <si>
    <t>Стоимость коммунальных услуг для населения частного сектора на 2016 год.</t>
  </si>
  <si>
    <t>1.</t>
  </si>
  <si>
    <t>Водопотребление в жилых домах
в водопотреблением без канализации с ПУ</t>
  </si>
  <si>
    <t>Водопотребление в жилых домах в водопотреблением без канализации без ПУ</t>
  </si>
  <si>
    <t>1 чел.</t>
  </si>
  <si>
    <t>Водопотребление из уличных
 водоразборных колонок</t>
  </si>
  <si>
    <t>Баня в различном пользовании</t>
  </si>
  <si>
    <t>Полив земельного участка</t>
  </si>
  <si>
    <t>Мойка автомашин</t>
  </si>
  <si>
    <t>4.1.</t>
  </si>
  <si>
    <t>Легковые машины за период с апреля по 
октябрь при наличии крана в гараже</t>
  </si>
  <si>
    <t>Легковые машины за период с апреля по 
октябрь при отсутствии крана в гараже</t>
  </si>
  <si>
    <t>Мотоциклы за период с апреля по октябрь</t>
  </si>
  <si>
    <t>1 маш.</t>
  </si>
  <si>
    <t>1 кв. м.</t>
  </si>
  <si>
    <t>5.</t>
  </si>
  <si>
    <t>Водоотведение в жилых домах</t>
  </si>
  <si>
    <t>Баня в личном пользовании с ПУ</t>
  </si>
  <si>
    <t>Баня в личном пользовании без ПУ</t>
  </si>
  <si>
    <t>к приказу № ______ от ______________2018 г.</t>
  </si>
  <si>
    <t>Норматив
потребления услуг 
с 01.01.18г
 по 30.06.18г</t>
  </si>
  <si>
    <t>Норматив
потребления услуг 
с 01.07.18 по 01.01.19г</t>
  </si>
  <si>
    <t>Тариф с НДС руб/куб.м 
с 01.07.2018г
по 01.01.2019 г</t>
  </si>
  <si>
    <t>Тарифы по водоснабжению (холодная), водоотведению утверждено Приказом ЛенРТК № 171-п от 03.11.2017 г.</t>
  </si>
  <si>
    <t>Тарифы на горячее водоснабжение и отоплению утверждены приказом ЛенРТК № 235-п от 22.11.2017 г</t>
  </si>
  <si>
    <t>Нормативы по водоснабжению (холодная горячая вода), водоотведению утверждены Постановлением Правительства Ленинградской области  № 632 от 28.12.2017 г.</t>
  </si>
  <si>
    <t>Тариф с НДС руб/куб.м 
с 01.01.2018г
по 30.06.20187 г</t>
  </si>
  <si>
    <t>Стоимость коммунальных услуг для населения частного сектора на 2018 год.</t>
  </si>
  <si>
    <t>Дома с централизованным холодным водоснабжение, водоотведением, оборудованные : унитазами,раковинами, мойками, ваннами от 1500 до 1550 мм с душем</t>
  </si>
  <si>
    <t>Повышающий коэффициент</t>
  </si>
  <si>
    <t>1.2.</t>
  </si>
  <si>
    <t>Дома с централизованным холодным водоснабжение, водоотведением, оборудованные : унитазами,раковинами, мойками, ваннами без душа</t>
  </si>
  <si>
    <t>Дома без ванн, с централизованным холодным водоснабжением, водоотведением</t>
  </si>
  <si>
    <t>1.3.</t>
  </si>
  <si>
    <t>Дома без ванн, с централизованным холодным водоснабжением, без централизавонного водоотведения</t>
  </si>
  <si>
    <t>1.4.</t>
  </si>
  <si>
    <t>1.5.</t>
  </si>
  <si>
    <t>Дома с водопользованием из уличных водоразборных колонок</t>
  </si>
  <si>
    <t>1.6.</t>
  </si>
  <si>
    <t>Дома, использующие в качестве общежитий, оборудованные мойками, раковинами, унитазами, с душевыми, с централизованным холодным водоснабжением, горячем водоснабжением, водоотведением</t>
  </si>
  <si>
    <t>2.2.</t>
  </si>
  <si>
    <t>2.3.</t>
  </si>
  <si>
    <t>2.4.</t>
  </si>
  <si>
    <t>ГОРЯЧЕЕ ВОДОСНАБЖЕНИЕ</t>
  </si>
  <si>
    <t>Баня в личном пользовании</t>
  </si>
  <si>
    <t>Дома с водоснабжением, без  водоотведения</t>
  </si>
  <si>
    <t>4.4.</t>
  </si>
  <si>
    <t>ЖСК Назия-1</t>
  </si>
  <si>
    <t>ЖСК Назия-2</t>
  </si>
  <si>
    <t>ЖСК Назия-4</t>
  </si>
  <si>
    <t>Повышающий коэффициент (1,5)</t>
  </si>
  <si>
    <t>3.4.</t>
  </si>
  <si>
    <t>3.5.</t>
  </si>
  <si>
    <t>3.6.</t>
  </si>
  <si>
    <t>Норматив расхода тепловой энергии, используемой на подогрев холодной воды, в целях предоставления коммунальной услуги по ГВС
(Гкал на 1 куб.м в месяц)</t>
  </si>
  <si>
    <t>С изолированными стояками:</t>
  </si>
  <si>
    <t>с полотенцесушителями</t>
  </si>
  <si>
    <t>без полотенцесушителей</t>
  </si>
  <si>
    <t>с наружной сетью ГВС</t>
  </si>
  <si>
    <t>без наружной сети ГВС</t>
  </si>
  <si>
    <t>С неизолированными стояками:</t>
  </si>
  <si>
    <t>Компонент на теплоноситель/холодную воду, руб. /куб.м</t>
  </si>
  <si>
    <t>Компонент на тепловую энергию (одноставочный,) руб./Гкал</t>
  </si>
  <si>
    <t>руб./чел.мес.</t>
  </si>
  <si>
    <t>с полотенцесушителями(ЖСК"Назия-1","Назия-4")</t>
  </si>
  <si>
    <t>без полотенцесушителей (ЖСК "Назия-2)</t>
  </si>
  <si>
    <t>ЖСК "Назия - 1"</t>
  </si>
  <si>
    <t>ЖСК "Назия - 2"</t>
  </si>
  <si>
    <t>ЖСК "Назия - 4"</t>
  </si>
  <si>
    <t>Стоимость коммунальных услуг для населения ЖСК "Назия-1", ЖСК "Назия-2", ЖСК "Назия-4" на 2018 год.</t>
  </si>
  <si>
    <t>Норматив
потребления услуг 
с 01.01.19г
 по 30.06.19г</t>
  </si>
  <si>
    <t>Тариф с НДС руб/куб.м 
с 01.01.2019г
по 30.06.2019 г</t>
  </si>
  <si>
    <t>Норматив
потребления услуг 
с 01.07.19 по 31.12.19г</t>
  </si>
  <si>
    <t>Тариф с НДС руб/куб.м 
с 01.07.2019г
по 31.12.2019 г</t>
  </si>
  <si>
    <t>Тариф на ГВС  с 01.01.2019г. по 30.06.2019г.</t>
  </si>
  <si>
    <t>Тариф на ГВС  с 01.07.2019г. по 31.12.2019г.</t>
  </si>
  <si>
    <t>Тарифы по водоснабжению (холодная), водоотведению утверждено Приказом ЛенРТК № 609-пн от 20.12.2018 г.</t>
  </si>
  <si>
    <t>Тарифы на горячее водоснабжение и отоплению утверждены приказом ЛенРТК № 678-п от 20.12.2018 г</t>
  </si>
  <si>
    <r>
      <t xml:space="preserve">к приказу № </t>
    </r>
    <r>
      <rPr>
        <b/>
        <i/>
        <u/>
        <sz val="10"/>
        <rFont val="Arial Cyr"/>
        <charset val="204"/>
      </rPr>
      <t xml:space="preserve">  96  </t>
    </r>
    <r>
      <rPr>
        <b/>
        <i/>
        <sz val="10"/>
        <rFont val="Arial Cyr"/>
        <charset val="204"/>
      </rPr>
      <t xml:space="preserve"> от </t>
    </r>
    <r>
      <rPr>
        <b/>
        <i/>
        <u/>
        <sz val="10"/>
        <rFont val="Arial Cyr"/>
        <charset val="204"/>
      </rPr>
      <t xml:space="preserve">  26.12.   </t>
    </r>
    <r>
      <rPr>
        <b/>
        <i/>
        <sz val="10"/>
        <rFont val="Arial Cyr"/>
        <charset val="204"/>
      </rPr>
      <t>2018 г.</t>
    </r>
  </si>
  <si>
    <t>с полотенцесушителями(мун.фонд)</t>
  </si>
  <si>
    <t>без полотенцесушителей(мун.фонд)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</si>
</sst>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2" fontId="0" fillId="0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7" xfId="0" applyBorder="1"/>
    <xf numFmtId="0" fontId="0" fillId="0" borderId="1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" fontId="0" fillId="0" borderId="30" xfId="0" applyNumberFormat="1" applyBorder="1" applyAlignment="1">
      <alignment horizontal="center" vertical="center"/>
    </xf>
    <xf numFmtId="16" fontId="0" fillId="0" borderId="31" xfId="0" applyNumberFormat="1" applyBorder="1" applyAlignment="1">
      <alignment horizontal="center" vertical="center"/>
    </xf>
    <xf numFmtId="16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41" xfId="0" applyBorder="1" applyAlignment="1">
      <alignment horizontal="center"/>
    </xf>
    <xf numFmtId="0" fontId="0" fillId="0" borderId="3" xfId="0" applyBorder="1"/>
    <xf numFmtId="0" fontId="0" fillId="0" borderId="42" xfId="0" applyBorder="1" applyAlignment="1">
      <alignment horizontal="center"/>
    </xf>
    <xf numFmtId="0" fontId="1" fillId="0" borderId="43" xfId="0" applyFont="1" applyBorder="1"/>
    <xf numFmtId="0" fontId="0" fillId="0" borderId="43" xfId="0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0"/>
  <sheetViews>
    <sheetView tabSelected="1" topLeftCell="A47" workbookViewId="0">
      <selection activeCell="B80" sqref="B80"/>
    </sheetView>
  </sheetViews>
  <sheetFormatPr defaultRowHeight="12.75" outlineLevelRow="1"/>
  <cols>
    <col min="1" max="1" width="5.5703125" customWidth="1"/>
    <col min="2" max="2" width="39.28515625" customWidth="1"/>
    <col min="3" max="3" width="9.5703125" customWidth="1"/>
    <col min="4" max="4" width="10.7109375" customWidth="1"/>
    <col min="5" max="5" width="18.28515625" style="13" customWidth="1"/>
    <col min="6" max="6" width="11.7109375" style="13" customWidth="1"/>
    <col min="7" max="7" width="10.85546875" style="13" customWidth="1"/>
    <col min="8" max="8" width="9.140625" style="13"/>
    <col min="9" max="9" width="15.28515625" style="13" customWidth="1"/>
    <col min="10" max="10" width="19.140625" customWidth="1"/>
  </cols>
  <sheetData>
    <row r="1" spans="1:10">
      <c r="G1" s="22"/>
      <c r="H1" s="22" t="s">
        <v>2</v>
      </c>
      <c r="I1" s="22"/>
    </row>
    <row r="2" spans="1:10">
      <c r="G2" s="22"/>
      <c r="H2" s="18" t="s">
        <v>113</v>
      </c>
      <c r="I2" s="22"/>
    </row>
    <row r="6" spans="1:10">
      <c r="A6" s="71" t="s">
        <v>104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ht="13.5" thickBot="1"/>
    <row r="8" spans="1:10" ht="63.75" customHeight="1">
      <c r="A8" s="136" t="s">
        <v>9</v>
      </c>
      <c r="B8" s="137" t="s">
        <v>4</v>
      </c>
      <c r="C8" s="138" t="s">
        <v>105</v>
      </c>
      <c r="D8" s="138"/>
      <c r="E8" s="139" t="s">
        <v>106</v>
      </c>
      <c r="F8" s="140" t="s">
        <v>8</v>
      </c>
      <c r="G8" s="141" t="s">
        <v>107</v>
      </c>
      <c r="H8" s="141"/>
      <c r="I8" s="139" t="s">
        <v>108</v>
      </c>
      <c r="J8" s="142" t="s">
        <v>8</v>
      </c>
    </row>
    <row r="9" spans="1:10">
      <c r="A9" s="143"/>
      <c r="B9" s="74"/>
      <c r="C9" s="3" t="s">
        <v>6</v>
      </c>
      <c r="D9" s="3" t="s">
        <v>0</v>
      </c>
      <c r="E9" s="77"/>
      <c r="F9" s="53" t="s">
        <v>15</v>
      </c>
      <c r="G9" s="24" t="s">
        <v>6</v>
      </c>
      <c r="H9" s="24" t="s">
        <v>0</v>
      </c>
      <c r="I9" s="77"/>
      <c r="J9" s="144" t="s">
        <v>15</v>
      </c>
    </row>
    <row r="10" spans="1:10">
      <c r="A10" s="64">
        <v>1</v>
      </c>
      <c r="B10" s="3">
        <v>2</v>
      </c>
      <c r="C10" s="3">
        <v>3</v>
      </c>
      <c r="D10" s="3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145">
        <v>10</v>
      </c>
    </row>
    <row r="11" spans="1:10">
      <c r="A11" s="64">
        <v>1</v>
      </c>
      <c r="B11" s="27" t="s">
        <v>1</v>
      </c>
      <c r="C11" s="3"/>
      <c r="D11" s="3"/>
      <c r="E11" s="24"/>
      <c r="F11" s="24"/>
      <c r="G11" s="24"/>
      <c r="H11" s="24"/>
      <c r="I11" s="24"/>
      <c r="J11" s="145"/>
    </row>
    <row r="12" spans="1:10" ht="63.75">
      <c r="A12" s="146" t="s">
        <v>10</v>
      </c>
      <c r="B12" s="29" t="s">
        <v>63</v>
      </c>
      <c r="C12" s="6" t="s">
        <v>13</v>
      </c>
      <c r="D12" s="10">
        <v>4.54</v>
      </c>
      <c r="E12" s="54">
        <v>24.72</v>
      </c>
      <c r="F12" s="69">
        <v>100</v>
      </c>
      <c r="G12" s="6" t="s">
        <v>13</v>
      </c>
      <c r="H12" s="14">
        <v>4.54</v>
      </c>
      <c r="I12" s="54">
        <v>25.21</v>
      </c>
      <c r="J12" s="81">
        <v>100</v>
      </c>
    </row>
    <row r="13" spans="1:10">
      <c r="A13" s="147"/>
      <c r="B13" s="55" t="s">
        <v>85</v>
      </c>
      <c r="C13" s="19" t="s">
        <v>98</v>
      </c>
      <c r="D13" s="48"/>
      <c r="E13" s="16">
        <f>E12*D12*0.5</f>
        <v>56.114399999999996</v>
      </c>
      <c r="F13" s="70"/>
      <c r="G13" s="19" t="s">
        <v>98</v>
      </c>
      <c r="H13" s="48"/>
      <c r="I13" s="16">
        <f>H12*I12*0.5</f>
        <v>57.226700000000001</v>
      </c>
      <c r="J13" s="82"/>
    </row>
    <row r="14" spans="1:10" ht="51" hidden="1">
      <c r="A14" s="146" t="s">
        <v>65</v>
      </c>
      <c r="B14" s="30" t="s">
        <v>66</v>
      </c>
      <c r="C14" s="6" t="s">
        <v>13</v>
      </c>
      <c r="D14" s="26">
        <v>2.58</v>
      </c>
      <c r="E14" s="69">
        <v>23.53</v>
      </c>
      <c r="F14" s="69">
        <v>100</v>
      </c>
      <c r="G14" s="6" t="s">
        <v>13</v>
      </c>
      <c r="H14" s="25">
        <v>3.15</v>
      </c>
      <c r="I14" s="54">
        <v>24.31</v>
      </c>
      <c r="J14" s="81">
        <v>100</v>
      </c>
    </row>
    <row r="15" spans="1:10" hidden="1">
      <c r="A15" s="147"/>
      <c r="B15" s="28" t="s">
        <v>64</v>
      </c>
      <c r="C15" s="6" t="s">
        <v>13</v>
      </c>
      <c r="D15" s="3">
        <f>(D14*1.5)-D14</f>
        <v>1.29</v>
      </c>
      <c r="E15" s="70"/>
      <c r="F15" s="70"/>
      <c r="G15" s="6" t="s">
        <v>13</v>
      </c>
      <c r="H15" s="31">
        <f>(H14*1.5)-H14</f>
        <v>1.5749999999999997</v>
      </c>
      <c r="I15" s="16">
        <f>I14*H15</f>
        <v>38.288249999999991</v>
      </c>
      <c r="J15" s="82"/>
    </row>
    <row r="16" spans="1:10" ht="38.25" hidden="1">
      <c r="A16" s="146" t="s">
        <v>68</v>
      </c>
      <c r="B16" s="30" t="s">
        <v>67</v>
      </c>
      <c r="C16" s="6" t="s">
        <v>13</v>
      </c>
      <c r="D16" s="26">
        <v>4.28</v>
      </c>
      <c r="E16" s="69">
        <v>23.53</v>
      </c>
      <c r="F16" s="69">
        <v>100</v>
      </c>
      <c r="G16" s="6" t="s">
        <v>13</v>
      </c>
      <c r="H16" s="26">
        <v>4.28</v>
      </c>
      <c r="I16" s="54">
        <v>24.31</v>
      </c>
      <c r="J16" s="81">
        <v>100</v>
      </c>
    </row>
    <row r="17" spans="1:10" hidden="1">
      <c r="A17" s="147"/>
      <c r="B17" s="28" t="s">
        <v>64</v>
      </c>
      <c r="C17" s="6" t="s">
        <v>13</v>
      </c>
      <c r="D17" s="3">
        <f>(D16*1.5)-D16</f>
        <v>2.1399999999999997</v>
      </c>
      <c r="E17" s="70"/>
      <c r="F17" s="70"/>
      <c r="G17" s="6" t="s">
        <v>13</v>
      </c>
      <c r="H17" s="3">
        <f>(H16*1.5)-H16</f>
        <v>2.1399999999999997</v>
      </c>
      <c r="I17" s="16">
        <f>I16*H17</f>
        <v>52.023399999999988</v>
      </c>
      <c r="J17" s="82"/>
    </row>
    <row r="18" spans="1:10" ht="38.25" hidden="1">
      <c r="A18" s="146" t="s">
        <v>70</v>
      </c>
      <c r="B18" s="30" t="s">
        <v>69</v>
      </c>
      <c r="C18" s="6" t="s">
        <v>13</v>
      </c>
      <c r="D18" s="26">
        <v>4.28</v>
      </c>
      <c r="E18" s="69">
        <v>23.53</v>
      </c>
      <c r="F18" s="69">
        <v>100</v>
      </c>
      <c r="G18" s="6" t="s">
        <v>13</v>
      </c>
      <c r="H18" s="26">
        <v>4.28</v>
      </c>
      <c r="I18" s="54">
        <v>24.31</v>
      </c>
      <c r="J18" s="81">
        <v>100</v>
      </c>
    </row>
    <row r="19" spans="1:10" hidden="1">
      <c r="A19" s="147"/>
      <c r="B19" s="28" t="s">
        <v>64</v>
      </c>
      <c r="C19" s="6" t="s">
        <v>13</v>
      </c>
      <c r="D19" s="3">
        <f>(D18*1.5)-D18</f>
        <v>2.1399999999999997</v>
      </c>
      <c r="E19" s="70"/>
      <c r="F19" s="70"/>
      <c r="G19" s="6" t="s">
        <v>13</v>
      </c>
      <c r="H19" s="3">
        <f>(H18*1.5)-H18</f>
        <v>2.1399999999999997</v>
      </c>
      <c r="I19" s="16">
        <f>I18*H19</f>
        <v>52.023399999999988</v>
      </c>
      <c r="J19" s="82"/>
    </row>
    <row r="20" spans="1:10" ht="25.5" hidden="1">
      <c r="A20" s="64" t="s">
        <v>71</v>
      </c>
      <c r="B20" s="30" t="s">
        <v>72</v>
      </c>
      <c r="C20" s="6" t="s">
        <v>13</v>
      </c>
      <c r="D20" s="11">
        <v>1.3</v>
      </c>
      <c r="E20" s="54">
        <v>23.53</v>
      </c>
      <c r="F20" s="54">
        <v>100</v>
      </c>
      <c r="G20" s="6" t="s">
        <v>13</v>
      </c>
      <c r="H20" s="14">
        <v>1.3</v>
      </c>
      <c r="I20" s="54">
        <v>24.31</v>
      </c>
      <c r="J20" s="148">
        <v>100</v>
      </c>
    </row>
    <row r="21" spans="1:10" ht="76.5" hidden="1">
      <c r="A21" s="146" t="s">
        <v>73</v>
      </c>
      <c r="B21" s="30" t="s">
        <v>74</v>
      </c>
      <c r="C21" s="6" t="s">
        <v>13</v>
      </c>
      <c r="D21" s="11">
        <v>1.89</v>
      </c>
      <c r="E21" s="69">
        <v>23.53</v>
      </c>
      <c r="F21" s="69">
        <v>100</v>
      </c>
      <c r="G21" s="6" t="s">
        <v>13</v>
      </c>
      <c r="H21" s="14">
        <v>3.16</v>
      </c>
      <c r="I21" s="54">
        <v>24.31</v>
      </c>
      <c r="J21" s="81">
        <v>100</v>
      </c>
    </row>
    <row r="22" spans="1:10" ht="24.75" hidden="1" customHeight="1">
      <c r="A22" s="147"/>
      <c r="B22" s="28" t="s">
        <v>64</v>
      </c>
      <c r="C22" s="6" t="s">
        <v>13</v>
      </c>
      <c r="D22" s="48">
        <f>(D21*1.5)-D21</f>
        <v>0.94500000000000006</v>
      </c>
      <c r="E22" s="70"/>
      <c r="F22" s="70"/>
      <c r="G22" s="6" t="s">
        <v>13</v>
      </c>
      <c r="H22" s="54">
        <f>(H21*1.5)-H21</f>
        <v>1.58</v>
      </c>
      <c r="I22" s="52">
        <f>I21*H22</f>
        <v>38.409799999999997</v>
      </c>
      <c r="J22" s="82"/>
    </row>
    <row r="23" spans="1:10" ht="21" customHeight="1">
      <c r="A23" s="64">
        <v>2</v>
      </c>
      <c r="B23" s="27" t="s">
        <v>17</v>
      </c>
      <c r="C23" s="6"/>
      <c r="D23" s="3"/>
      <c r="E23" s="24"/>
      <c r="F23" s="24"/>
      <c r="G23" s="6"/>
      <c r="H23" s="24"/>
      <c r="I23" s="24"/>
      <c r="J23" s="145"/>
    </row>
    <row r="24" spans="1:10" ht="63.75">
      <c r="A24" s="64" t="s">
        <v>18</v>
      </c>
      <c r="B24" s="29" t="s">
        <v>63</v>
      </c>
      <c r="C24" s="6" t="s">
        <v>13</v>
      </c>
      <c r="D24" s="11">
        <v>7.46</v>
      </c>
      <c r="E24" s="54">
        <v>45.58</v>
      </c>
      <c r="F24" s="54">
        <v>100</v>
      </c>
      <c r="G24" s="6" t="s">
        <v>13</v>
      </c>
      <c r="H24" s="14">
        <v>7.46</v>
      </c>
      <c r="I24" s="54">
        <v>46.49</v>
      </c>
      <c r="J24" s="148">
        <v>100</v>
      </c>
    </row>
    <row r="25" spans="1:10" ht="51" hidden="1">
      <c r="A25" s="64" t="s">
        <v>75</v>
      </c>
      <c r="B25" s="30" t="s">
        <v>66</v>
      </c>
      <c r="C25" s="6" t="s">
        <v>13</v>
      </c>
      <c r="D25" s="11">
        <v>4.34</v>
      </c>
      <c r="E25" s="54">
        <v>43.38</v>
      </c>
      <c r="F25" s="54">
        <v>100</v>
      </c>
      <c r="G25" s="6" t="s">
        <v>13</v>
      </c>
      <c r="H25" s="14">
        <v>4.66</v>
      </c>
      <c r="I25" s="54">
        <v>44.82</v>
      </c>
      <c r="J25" s="148">
        <v>100</v>
      </c>
    </row>
    <row r="26" spans="1:10" ht="38.25" hidden="1">
      <c r="A26" s="64" t="s">
        <v>76</v>
      </c>
      <c r="B26" s="30" t="s">
        <v>67</v>
      </c>
      <c r="C26" s="6" t="s">
        <v>13</v>
      </c>
      <c r="D26" s="11">
        <v>4.28</v>
      </c>
      <c r="E26" s="54">
        <v>43.38</v>
      </c>
      <c r="F26" s="54">
        <v>100</v>
      </c>
      <c r="G26" s="6" t="s">
        <v>13</v>
      </c>
      <c r="H26" s="14">
        <v>4.28</v>
      </c>
      <c r="I26" s="54">
        <v>44.82</v>
      </c>
      <c r="J26" s="148">
        <v>100</v>
      </c>
    </row>
    <row r="27" spans="1:10" ht="76.5" hidden="1">
      <c r="A27" s="64" t="s">
        <v>77</v>
      </c>
      <c r="B27" s="30" t="s">
        <v>74</v>
      </c>
      <c r="C27" s="6" t="s">
        <v>13</v>
      </c>
      <c r="D27" s="11">
        <v>3.64</v>
      </c>
      <c r="E27" s="54">
        <v>43.38</v>
      </c>
      <c r="F27" s="54">
        <v>100</v>
      </c>
      <c r="G27" s="6" t="s">
        <v>13</v>
      </c>
      <c r="H27" s="14">
        <v>4.88</v>
      </c>
      <c r="I27" s="54">
        <v>44.82</v>
      </c>
      <c r="J27" s="148">
        <v>100</v>
      </c>
    </row>
    <row r="28" spans="1:10">
      <c r="A28" s="64" t="s">
        <v>19</v>
      </c>
      <c r="B28" s="27" t="s">
        <v>78</v>
      </c>
      <c r="C28" s="6"/>
      <c r="D28" s="3"/>
      <c r="E28" s="24"/>
      <c r="F28" s="24"/>
      <c r="G28" s="6"/>
      <c r="H28" s="24"/>
      <c r="I28" s="24"/>
      <c r="J28" s="145"/>
    </row>
    <row r="29" spans="1:10" ht="63.75">
      <c r="A29" s="149" t="s">
        <v>20</v>
      </c>
      <c r="B29" s="32" t="s">
        <v>63</v>
      </c>
      <c r="C29" s="6" t="s">
        <v>13</v>
      </c>
      <c r="D29" s="11">
        <v>2.92</v>
      </c>
      <c r="E29" s="16">
        <v>148.96</v>
      </c>
      <c r="F29" s="69">
        <v>89</v>
      </c>
      <c r="G29" s="6" t="s">
        <v>13</v>
      </c>
      <c r="H29" s="14">
        <v>2.92</v>
      </c>
      <c r="I29" s="16">
        <v>151.93</v>
      </c>
      <c r="J29" s="81">
        <v>85</v>
      </c>
    </row>
    <row r="30" spans="1:10" ht="13.5" thickBot="1">
      <c r="A30" s="150"/>
      <c r="B30" s="151" t="s">
        <v>85</v>
      </c>
      <c r="C30" s="151" t="s">
        <v>98</v>
      </c>
      <c r="D30" s="49"/>
      <c r="E30" s="45">
        <f>E29*D29*0.5</f>
        <v>217.48160000000001</v>
      </c>
      <c r="F30" s="88"/>
      <c r="G30" s="151" t="s">
        <v>98</v>
      </c>
      <c r="H30" s="49"/>
      <c r="I30" s="45">
        <f>I29*H29*0.5</f>
        <v>221.81780000000001</v>
      </c>
      <c r="J30" s="89"/>
    </row>
    <row r="31" spans="1:10" ht="51" hidden="1">
      <c r="A31" s="68" t="s">
        <v>21</v>
      </c>
      <c r="B31" s="133" t="s">
        <v>66</v>
      </c>
      <c r="C31" s="50" t="s">
        <v>13</v>
      </c>
      <c r="D31" s="134">
        <v>1.76</v>
      </c>
      <c r="E31" s="70">
        <v>136.63</v>
      </c>
      <c r="F31" s="70">
        <v>89</v>
      </c>
      <c r="G31" s="50" t="s">
        <v>13</v>
      </c>
      <c r="H31" s="135">
        <v>1.51</v>
      </c>
      <c r="I31" s="52">
        <f>0.072*1704.72</f>
        <v>122.73983999999999</v>
      </c>
      <c r="J31" s="68">
        <v>85</v>
      </c>
    </row>
    <row r="32" spans="1:10" hidden="1">
      <c r="A32" s="68"/>
      <c r="B32" s="33" t="s">
        <v>64</v>
      </c>
      <c r="C32" s="6" t="s">
        <v>13</v>
      </c>
      <c r="D32" s="6">
        <f>(D31*1.5)-D31</f>
        <v>0.88000000000000012</v>
      </c>
      <c r="E32" s="70"/>
      <c r="F32" s="70"/>
      <c r="G32" s="6" t="s">
        <v>13</v>
      </c>
      <c r="H32" s="16">
        <f>(H31*1.5)-H31</f>
        <v>0.75500000000000012</v>
      </c>
      <c r="I32" s="36">
        <f>(122.74*0.755)</f>
        <v>92.668700000000001</v>
      </c>
      <c r="J32" s="68"/>
    </row>
    <row r="33" spans="1:10" ht="76.5" hidden="1">
      <c r="A33" s="67" t="s">
        <v>22</v>
      </c>
      <c r="B33" s="34" t="s">
        <v>74</v>
      </c>
      <c r="C33" s="6" t="s">
        <v>13</v>
      </c>
      <c r="D33" s="11">
        <v>1.75</v>
      </c>
      <c r="E33" s="80">
        <v>136.63</v>
      </c>
      <c r="F33" s="80">
        <v>89</v>
      </c>
      <c r="G33" s="6" t="s">
        <v>13</v>
      </c>
      <c r="H33" s="14">
        <v>1.72</v>
      </c>
      <c r="I33" s="16">
        <f>0.072*1704.72</f>
        <v>122.73983999999999</v>
      </c>
      <c r="J33" s="67">
        <v>85</v>
      </c>
    </row>
    <row r="34" spans="1:10" hidden="1">
      <c r="A34" s="68"/>
      <c r="B34" s="33" t="s">
        <v>64</v>
      </c>
      <c r="C34" s="6" t="s">
        <v>13</v>
      </c>
      <c r="D34" s="9">
        <f>(D33*1.5)-D33</f>
        <v>0.875</v>
      </c>
      <c r="E34" s="80"/>
      <c r="F34" s="80"/>
      <c r="G34" s="6" t="s">
        <v>13</v>
      </c>
      <c r="H34" s="12">
        <f>(H33*1.5)-H33</f>
        <v>0.8600000000000001</v>
      </c>
      <c r="I34" s="36">
        <f>(122.74*0.86)</f>
        <v>105.5564</v>
      </c>
      <c r="J34" s="68"/>
    </row>
    <row r="35" spans="1:10" hidden="1">
      <c r="A35" s="67" t="s">
        <v>86</v>
      </c>
      <c r="B35" s="33" t="s">
        <v>82</v>
      </c>
      <c r="C35" s="6"/>
      <c r="D35" s="10"/>
      <c r="E35" s="35"/>
      <c r="F35" s="35"/>
      <c r="G35" s="6" t="s">
        <v>13</v>
      </c>
      <c r="H35" s="14">
        <v>2.92</v>
      </c>
      <c r="I35" s="36">
        <f>0.072*1704.72</f>
        <v>122.73983999999999</v>
      </c>
      <c r="J35" s="67">
        <v>85</v>
      </c>
    </row>
    <row r="36" spans="1:10" hidden="1">
      <c r="A36" s="73"/>
      <c r="B36" s="19" t="s">
        <v>85</v>
      </c>
      <c r="C36" s="6"/>
      <c r="D36" s="10"/>
      <c r="E36" s="35"/>
      <c r="F36" s="35"/>
      <c r="G36" s="6"/>
      <c r="H36" s="38"/>
      <c r="I36" s="36">
        <f>(122.74*1.46)</f>
        <v>179.2004</v>
      </c>
      <c r="J36" s="73"/>
    </row>
    <row r="37" spans="1:10" hidden="1">
      <c r="A37" s="67" t="s">
        <v>87</v>
      </c>
      <c r="B37" s="33" t="s">
        <v>83</v>
      </c>
      <c r="C37" s="6"/>
      <c r="D37" s="10"/>
      <c r="E37" s="35"/>
      <c r="F37" s="35"/>
      <c r="G37" s="6" t="s">
        <v>13</v>
      </c>
      <c r="H37" s="14">
        <v>2.92</v>
      </c>
      <c r="I37" s="36">
        <f>0.072*1704.72</f>
        <v>122.73983999999999</v>
      </c>
      <c r="J37" s="67">
        <v>85</v>
      </c>
    </row>
    <row r="38" spans="1:10" hidden="1">
      <c r="A38" s="73"/>
      <c r="B38" s="19" t="s">
        <v>85</v>
      </c>
      <c r="C38" s="6"/>
      <c r="D38" s="10"/>
      <c r="E38" s="35"/>
      <c r="F38" s="35"/>
      <c r="G38" s="6"/>
      <c r="H38" s="14"/>
      <c r="I38" s="36">
        <f>(122.74*1.46)</f>
        <v>179.2004</v>
      </c>
      <c r="J38" s="73"/>
    </row>
    <row r="39" spans="1:10" hidden="1">
      <c r="A39" s="67" t="s">
        <v>88</v>
      </c>
      <c r="B39" s="33" t="s">
        <v>84</v>
      </c>
      <c r="C39" s="6"/>
      <c r="D39" s="10"/>
      <c r="E39" s="35"/>
      <c r="F39" s="35"/>
      <c r="G39" s="6" t="s">
        <v>13</v>
      </c>
      <c r="H39" s="14">
        <v>2.92</v>
      </c>
      <c r="I39" s="36">
        <f>0.072*1704.72</f>
        <v>122.73983999999999</v>
      </c>
      <c r="J39" s="67">
        <v>85</v>
      </c>
    </row>
    <row r="40" spans="1:10" ht="13.5" hidden="1" thickBot="1">
      <c r="A40" s="68"/>
      <c r="B40" s="37" t="s">
        <v>85</v>
      </c>
      <c r="C40" s="39"/>
      <c r="D40" s="41"/>
      <c r="E40" s="40"/>
      <c r="F40" s="40"/>
      <c r="G40" s="39"/>
      <c r="H40" s="42"/>
      <c r="I40" s="43">
        <f>(122.74*1.46)</f>
        <v>179.2004</v>
      </c>
      <c r="J40" s="68"/>
    </row>
    <row r="41" spans="1:10" ht="13.5" thickBot="1">
      <c r="A41" s="56"/>
      <c r="B41" s="57"/>
      <c r="C41" s="56"/>
      <c r="D41" s="58"/>
      <c r="E41" s="20"/>
      <c r="F41" s="20"/>
      <c r="G41" s="56"/>
      <c r="H41" s="59"/>
      <c r="I41" s="60"/>
      <c r="J41" s="56"/>
    </row>
    <row r="42" spans="1:10" ht="50.25" customHeight="1">
      <c r="A42" s="92" t="s">
        <v>89</v>
      </c>
      <c r="B42" s="93"/>
      <c r="C42" s="93"/>
      <c r="D42" s="93"/>
      <c r="E42" s="93"/>
      <c r="F42" s="93"/>
      <c r="G42" s="93"/>
      <c r="H42" s="93"/>
      <c r="I42" s="93"/>
      <c r="J42" s="94"/>
    </row>
    <row r="43" spans="1:10" hidden="1" outlineLevel="1">
      <c r="A43" s="95" t="s">
        <v>90</v>
      </c>
      <c r="B43" s="96"/>
      <c r="C43" s="96"/>
      <c r="D43" s="96"/>
      <c r="E43" s="96"/>
      <c r="F43" s="96"/>
      <c r="G43" s="96"/>
      <c r="H43" s="96"/>
      <c r="I43" s="96"/>
      <c r="J43" s="97"/>
    </row>
    <row r="44" spans="1:10" hidden="1" outlineLevel="1">
      <c r="A44" s="95" t="s">
        <v>93</v>
      </c>
      <c r="B44" s="96"/>
      <c r="C44" s="96"/>
      <c r="D44" s="96"/>
      <c r="E44" s="98"/>
      <c r="F44" s="99" t="s">
        <v>94</v>
      </c>
      <c r="G44" s="100"/>
      <c r="H44" s="100"/>
      <c r="I44" s="100"/>
      <c r="J44" s="101"/>
    </row>
    <row r="45" spans="1:10" hidden="1" outlineLevel="1">
      <c r="A45" s="110" t="s">
        <v>91</v>
      </c>
      <c r="B45" s="104"/>
      <c r="C45" s="102">
        <v>6.9000000000000006E-2</v>
      </c>
      <c r="D45" s="103"/>
      <c r="E45" s="104"/>
      <c r="F45" s="105" t="s">
        <v>91</v>
      </c>
      <c r="G45" s="106"/>
      <c r="H45" s="107"/>
      <c r="I45" s="108">
        <v>6.6000000000000003E-2</v>
      </c>
      <c r="J45" s="109"/>
    </row>
    <row r="46" spans="1:10" hidden="1" outlineLevel="1">
      <c r="A46" s="110" t="s">
        <v>92</v>
      </c>
      <c r="B46" s="104"/>
      <c r="C46" s="102">
        <v>6.3E-2</v>
      </c>
      <c r="D46" s="103"/>
      <c r="E46" s="104"/>
      <c r="F46" s="105" t="s">
        <v>92</v>
      </c>
      <c r="G46" s="106"/>
      <c r="H46" s="107"/>
      <c r="I46" s="108">
        <v>6.0999999999999999E-2</v>
      </c>
      <c r="J46" s="109"/>
    </row>
    <row r="47" spans="1:10" collapsed="1">
      <c r="A47" s="95" t="s">
        <v>95</v>
      </c>
      <c r="B47" s="96"/>
      <c r="C47" s="96"/>
      <c r="D47" s="96"/>
      <c r="E47" s="96"/>
      <c r="F47" s="96"/>
      <c r="G47" s="96"/>
      <c r="H47" s="96"/>
      <c r="I47" s="96"/>
      <c r="J47" s="97"/>
    </row>
    <row r="48" spans="1:10">
      <c r="A48" s="95" t="s">
        <v>93</v>
      </c>
      <c r="B48" s="96"/>
      <c r="C48" s="96"/>
      <c r="D48" s="96"/>
      <c r="E48" s="98"/>
      <c r="F48" s="99" t="s">
        <v>94</v>
      </c>
      <c r="G48" s="100"/>
      <c r="H48" s="100"/>
      <c r="I48" s="100"/>
      <c r="J48" s="101"/>
    </row>
    <row r="49" spans="1:10">
      <c r="A49" s="111" t="s">
        <v>99</v>
      </c>
      <c r="B49" s="112"/>
      <c r="C49" s="102">
        <v>7.3999999999999996E-2</v>
      </c>
      <c r="D49" s="103"/>
      <c r="E49" s="104"/>
      <c r="F49" s="105" t="s">
        <v>91</v>
      </c>
      <c r="G49" s="106"/>
      <c r="H49" s="107"/>
      <c r="I49" s="108">
        <v>7.1999999999999995E-2</v>
      </c>
      <c r="J49" s="109"/>
    </row>
    <row r="50" spans="1:10" ht="13.5" thickBot="1">
      <c r="A50" s="113" t="s">
        <v>100</v>
      </c>
      <c r="B50" s="114"/>
      <c r="C50" s="115">
        <v>6.9000000000000006E-2</v>
      </c>
      <c r="D50" s="116"/>
      <c r="E50" s="117"/>
      <c r="F50" s="118" t="s">
        <v>92</v>
      </c>
      <c r="G50" s="119"/>
      <c r="H50" s="120"/>
      <c r="I50" s="121">
        <v>6.6000000000000003E-2</v>
      </c>
      <c r="J50" s="122"/>
    </row>
    <row r="51" spans="1:10" ht="13.5" thickBot="1">
      <c r="A51" s="125" t="s">
        <v>109</v>
      </c>
      <c r="B51" s="126"/>
      <c r="C51" s="126"/>
      <c r="D51" s="126"/>
      <c r="E51" s="126"/>
      <c r="F51" s="126"/>
      <c r="G51" s="126"/>
      <c r="H51" s="126"/>
      <c r="I51" s="126"/>
      <c r="J51" s="127"/>
    </row>
    <row r="52" spans="1:10" ht="70.5" customHeight="1">
      <c r="A52" s="129" t="s">
        <v>93</v>
      </c>
      <c r="B52" s="130"/>
      <c r="C52" s="131" t="s">
        <v>96</v>
      </c>
      <c r="D52" s="132"/>
      <c r="E52" s="61" t="s">
        <v>97</v>
      </c>
      <c r="F52" s="123" t="s">
        <v>94</v>
      </c>
      <c r="G52" s="124"/>
      <c r="H52" s="124"/>
      <c r="I52" s="62" t="s">
        <v>96</v>
      </c>
      <c r="J52" s="63" t="s">
        <v>97</v>
      </c>
    </row>
    <row r="53" spans="1:10" hidden="1" outlineLevel="1">
      <c r="A53" s="95" t="s">
        <v>90</v>
      </c>
      <c r="B53" s="96"/>
      <c r="C53" s="96"/>
      <c r="D53" s="96"/>
      <c r="E53" s="96"/>
      <c r="F53" s="96"/>
      <c r="G53" s="96"/>
      <c r="H53" s="96"/>
      <c r="I53" s="96"/>
      <c r="J53" s="97"/>
    </row>
    <row r="54" spans="1:10" hidden="1" outlineLevel="1">
      <c r="A54" s="110" t="s">
        <v>91</v>
      </c>
      <c r="B54" s="104"/>
      <c r="C54" s="128">
        <v>18.399999999999999</v>
      </c>
      <c r="D54" s="128"/>
      <c r="E54" s="6">
        <v>1778.84</v>
      </c>
      <c r="F54" s="105" t="s">
        <v>91</v>
      </c>
      <c r="G54" s="106"/>
      <c r="H54" s="107"/>
      <c r="I54" s="16">
        <v>18.399999999999999</v>
      </c>
      <c r="J54" s="46">
        <v>1859.7</v>
      </c>
    </row>
    <row r="55" spans="1:10" hidden="1" outlineLevel="1">
      <c r="A55" s="110" t="s">
        <v>92</v>
      </c>
      <c r="B55" s="104"/>
      <c r="C55" s="128">
        <v>18.399999999999999</v>
      </c>
      <c r="D55" s="128"/>
      <c r="E55" s="6">
        <v>1948.25</v>
      </c>
      <c r="F55" s="105" t="s">
        <v>92</v>
      </c>
      <c r="G55" s="106"/>
      <c r="H55" s="107"/>
      <c r="I55" s="16">
        <v>18.399999999999999</v>
      </c>
      <c r="J55" s="46">
        <v>2012.13</v>
      </c>
    </row>
    <row r="56" spans="1:10" collapsed="1">
      <c r="A56" s="95" t="s">
        <v>95</v>
      </c>
      <c r="B56" s="96"/>
      <c r="C56" s="96"/>
      <c r="D56" s="96"/>
      <c r="E56" s="96"/>
      <c r="F56" s="96"/>
      <c r="G56" s="96"/>
      <c r="H56" s="96"/>
      <c r="I56" s="96"/>
      <c r="J56" s="97"/>
    </row>
    <row r="57" spans="1:10">
      <c r="A57" s="111" t="s">
        <v>99</v>
      </c>
      <c r="B57" s="112"/>
      <c r="C57" s="128">
        <v>18.71</v>
      </c>
      <c r="D57" s="128"/>
      <c r="E57" s="6">
        <v>1686.76</v>
      </c>
      <c r="F57" s="105" t="s">
        <v>114</v>
      </c>
      <c r="G57" s="106"/>
      <c r="H57" s="107"/>
      <c r="I57" s="16">
        <v>18.71</v>
      </c>
      <c r="J57" s="46">
        <v>1733.61</v>
      </c>
    </row>
    <row r="58" spans="1:10" ht="13.5" thickBot="1">
      <c r="A58" s="113" t="s">
        <v>100</v>
      </c>
      <c r="B58" s="114"/>
      <c r="C58" s="128">
        <v>18.71</v>
      </c>
      <c r="D58" s="128"/>
      <c r="E58" s="44">
        <v>1808.99</v>
      </c>
      <c r="F58" s="118" t="s">
        <v>115</v>
      </c>
      <c r="G58" s="119"/>
      <c r="H58" s="120"/>
      <c r="I58" s="45">
        <v>18.71</v>
      </c>
      <c r="J58" s="47">
        <v>1891.22</v>
      </c>
    </row>
    <row r="59" spans="1:10" ht="13.5" thickBot="1">
      <c r="A59" s="125" t="s">
        <v>110</v>
      </c>
      <c r="B59" s="126"/>
      <c r="C59" s="126"/>
      <c r="D59" s="126"/>
      <c r="E59" s="126"/>
      <c r="F59" s="126"/>
      <c r="G59" s="126"/>
      <c r="H59" s="126"/>
      <c r="I59" s="126"/>
      <c r="J59" s="127"/>
    </row>
    <row r="60" spans="1:10" ht="63.75">
      <c r="A60" s="129" t="s">
        <v>93</v>
      </c>
      <c r="B60" s="130"/>
      <c r="C60" s="131" t="s">
        <v>96</v>
      </c>
      <c r="D60" s="132"/>
      <c r="E60" s="61" t="s">
        <v>97</v>
      </c>
      <c r="F60" s="123" t="s">
        <v>94</v>
      </c>
      <c r="G60" s="124"/>
      <c r="H60" s="124"/>
      <c r="I60" s="62" t="s">
        <v>96</v>
      </c>
      <c r="J60" s="63" t="s">
        <v>97</v>
      </c>
    </row>
    <row r="61" spans="1:10" hidden="1">
      <c r="A61" s="95" t="s">
        <v>90</v>
      </c>
      <c r="B61" s="96"/>
      <c r="C61" s="96"/>
      <c r="D61" s="96"/>
      <c r="E61" s="96"/>
      <c r="F61" s="96"/>
      <c r="G61" s="96"/>
      <c r="H61" s="96"/>
      <c r="I61" s="96"/>
      <c r="J61" s="97"/>
    </row>
    <row r="62" spans="1:10" hidden="1">
      <c r="A62" s="110" t="s">
        <v>91</v>
      </c>
      <c r="B62" s="104"/>
      <c r="C62" s="128">
        <v>18.399999999999999</v>
      </c>
      <c r="D62" s="128"/>
      <c r="E62" s="6">
        <v>1778.84</v>
      </c>
      <c r="F62" s="105" t="s">
        <v>91</v>
      </c>
      <c r="G62" s="106"/>
      <c r="H62" s="107"/>
      <c r="I62" s="16">
        <v>18.399999999999999</v>
      </c>
      <c r="J62" s="46">
        <v>1859.7</v>
      </c>
    </row>
    <row r="63" spans="1:10" hidden="1">
      <c r="A63" s="110" t="s">
        <v>92</v>
      </c>
      <c r="B63" s="104"/>
      <c r="C63" s="128">
        <v>18.399999999999999</v>
      </c>
      <c r="D63" s="128"/>
      <c r="E63" s="6">
        <v>1948.25</v>
      </c>
      <c r="F63" s="105" t="s">
        <v>92</v>
      </c>
      <c r="G63" s="106"/>
      <c r="H63" s="107"/>
      <c r="I63" s="16">
        <v>18.399999999999999</v>
      </c>
      <c r="J63" s="46">
        <v>2012.13</v>
      </c>
    </row>
    <row r="64" spans="1:10">
      <c r="A64" s="95" t="s">
        <v>95</v>
      </c>
      <c r="B64" s="96"/>
      <c r="C64" s="96"/>
      <c r="D64" s="96"/>
      <c r="E64" s="96"/>
      <c r="F64" s="96"/>
      <c r="G64" s="96"/>
      <c r="H64" s="96"/>
      <c r="I64" s="96"/>
      <c r="J64" s="97"/>
    </row>
    <row r="65" spans="1:10">
      <c r="A65" s="111" t="s">
        <v>99</v>
      </c>
      <c r="B65" s="112"/>
      <c r="C65" s="128">
        <v>19.079999999999998</v>
      </c>
      <c r="D65" s="128"/>
      <c r="E65" s="48">
        <v>1720.5</v>
      </c>
      <c r="F65" s="105" t="s">
        <v>114</v>
      </c>
      <c r="G65" s="106"/>
      <c r="H65" s="107"/>
      <c r="I65" s="16">
        <v>19.079999999999998</v>
      </c>
      <c r="J65" s="46">
        <v>1768.29</v>
      </c>
    </row>
    <row r="66" spans="1:10" ht="13.5" thickBot="1">
      <c r="A66" s="113" t="s">
        <v>100</v>
      </c>
      <c r="B66" s="114"/>
      <c r="C66" s="128">
        <v>19.079999999999998</v>
      </c>
      <c r="D66" s="128"/>
      <c r="E66" s="44">
        <v>1845.17</v>
      </c>
      <c r="F66" s="118" t="s">
        <v>115</v>
      </c>
      <c r="G66" s="119"/>
      <c r="H66" s="120"/>
      <c r="I66" s="45">
        <v>19.079999999999998</v>
      </c>
      <c r="J66" s="47">
        <v>1929.04</v>
      </c>
    </row>
    <row r="67" spans="1:10" ht="13.5" thickBot="1">
      <c r="A67" s="154" t="s">
        <v>24</v>
      </c>
      <c r="B67" s="155" t="s">
        <v>23</v>
      </c>
      <c r="C67" s="156" t="s">
        <v>32</v>
      </c>
      <c r="D67" s="157"/>
      <c r="E67" s="157">
        <v>2365.7600000000002</v>
      </c>
      <c r="F67" s="156"/>
      <c r="G67" s="157" t="s">
        <v>32</v>
      </c>
      <c r="H67" s="157"/>
      <c r="I67" s="157">
        <v>2413.0700000000002</v>
      </c>
      <c r="J67" s="158"/>
    </row>
    <row r="68" spans="1:10">
      <c r="A68" s="152" t="s">
        <v>25</v>
      </c>
      <c r="B68" s="153" t="s">
        <v>26</v>
      </c>
      <c r="C68" s="68" t="s">
        <v>31</v>
      </c>
      <c r="D68" s="51">
        <v>1.7299999999999999E-2</v>
      </c>
      <c r="E68" s="52">
        <f>E67*D68</f>
        <v>40.927648000000005</v>
      </c>
      <c r="F68" s="68">
        <v>100</v>
      </c>
      <c r="G68" s="70" t="s">
        <v>31</v>
      </c>
      <c r="H68" s="51">
        <v>1.7299999999999999E-2</v>
      </c>
      <c r="I68" s="52">
        <f>I67*H68</f>
        <v>41.746110999999999</v>
      </c>
      <c r="J68" s="82">
        <v>100</v>
      </c>
    </row>
    <row r="69" spans="1:10">
      <c r="A69" s="64" t="s">
        <v>27</v>
      </c>
      <c r="B69" s="1" t="s">
        <v>29</v>
      </c>
      <c r="C69" s="68"/>
      <c r="D69" s="12">
        <v>1.66E-2</v>
      </c>
      <c r="E69" s="16">
        <f>E67*D69</f>
        <v>39.271616000000002</v>
      </c>
      <c r="F69" s="68"/>
      <c r="G69" s="70"/>
      <c r="H69" s="12">
        <v>1.66E-2</v>
      </c>
      <c r="I69" s="16">
        <f>I67*H69</f>
        <v>40.056962000000006</v>
      </c>
      <c r="J69" s="82"/>
    </row>
    <row r="70" spans="1:10">
      <c r="A70" s="64" t="s">
        <v>28</v>
      </c>
      <c r="B70" s="1" t="s">
        <v>30</v>
      </c>
      <c r="C70" s="73"/>
      <c r="D70" s="12">
        <v>9.9000000000000008E-3</v>
      </c>
      <c r="E70" s="16">
        <f>E67*D70</f>
        <v>23.421024000000003</v>
      </c>
      <c r="F70" s="73"/>
      <c r="G70" s="79"/>
      <c r="H70" s="12">
        <v>9.9000000000000008E-3</v>
      </c>
      <c r="I70" s="16">
        <f>I67*H70</f>
        <v>23.889393000000002</v>
      </c>
      <c r="J70" s="83"/>
    </row>
    <row r="71" spans="1:10">
      <c r="A71" s="84" t="s">
        <v>81</v>
      </c>
      <c r="B71" s="1" t="s">
        <v>101</v>
      </c>
      <c r="C71" s="67" t="s">
        <v>31</v>
      </c>
      <c r="D71" s="69">
        <v>1.7299999999999999E-2</v>
      </c>
      <c r="E71" s="90">
        <f>D71*E67</f>
        <v>40.927648000000005</v>
      </c>
      <c r="F71" s="67">
        <v>100</v>
      </c>
      <c r="G71" s="69" t="s">
        <v>31</v>
      </c>
      <c r="H71" s="69">
        <v>1.7299999999999999E-2</v>
      </c>
      <c r="I71" s="90">
        <f>H71*I67</f>
        <v>41.746110999999999</v>
      </c>
      <c r="J71" s="81">
        <v>100</v>
      </c>
    </row>
    <row r="72" spans="1:10">
      <c r="A72" s="85"/>
      <c r="B72" s="1" t="s">
        <v>102</v>
      </c>
      <c r="C72" s="68"/>
      <c r="D72" s="79"/>
      <c r="E72" s="91"/>
      <c r="F72" s="68"/>
      <c r="G72" s="70"/>
      <c r="H72" s="79"/>
      <c r="I72" s="91"/>
      <c r="J72" s="82"/>
    </row>
    <row r="73" spans="1:10" ht="13.5" thickBot="1">
      <c r="A73" s="86"/>
      <c r="B73" s="65" t="s">
        <v>103</v>
      </c>
      <c r="C73" s="87"/>
      <c r="D73" s="66">
        <v>1.66E-2</v>
      </c>
      <c r="E73" s="45">
        <f>D73*E67</f>
        <v>39.271616000000002</v>
      </c>
      <c r="F73" s="87"/>
      <c r="G73" s="88"/>
      <c r="H73" s="66">
        <v>1.66E-2</v>
      </c>
      <c r="I73" s="45">
        <f>H73*I67</f>
        <v>40.056962000000006</v>
      </c>
      <c r="J73" s="89"/>
    </row>
    <row r="75" spans="1:10">
      <c r="A75" s="13" t="s">
        <v>111</v>
      </c>
    </row>
    <row r="76" spans="1:10">
      <c r="A76" s="13" t="s">
        <v>112</v>
      </c>
    </row>
    <row r="77" spans="1:10">
      <c r="A77" t="s">
        <v>60</v>
      </c>
    </row>
    <row r="78" spans="1:10">
      <c r="A78" t="s">
        <v>33</v>
      </c>
    </row>
    <row r="81" spans="1:10" hidden="1" outlineLevel="1">
      <c r="I81" s="22" t="s">
        <v>34</v>
      </c>
    </row>
    <row r="82" spans="1:10" hidden="1" outlineLevel="1">
      <c r="I82" s="22" t="s">
        <v>3</v>
      </c>
    </row>
    <row r="83" spans="1:10" hidden="1" outlineLevel="1"/>
    <row r="84" spans="1:10" hidden="1" outlineLevel="1">
      <c r="A84" s="71" t="s">
        <v>35</v>
      </c>
      <c r="B84" s="71"/>
      <c r="C84" s="71"/>
      <c r="D84" s="71"/>
      <c r="E84" s="71"/>
      <c r="F84" s="71"/>
      <c r="G84" s="71"/>
      <c r="H84" s="71"/>
      <c r="I84" s="71"/>
      <c r="J84" s="71"/>
    </row>
    <row r="85" spans="1:10" hidden="1" outlineLevel="1"/>
    <row r="86" spans="1:10" ht="54.75" hidden="1" customHeight="1" outlineLevel="1">
      <c r="A86" s="72" t="s">
        <v>9</v>
      </c>
      <c r="B86" s="72" t="s">
        <v>4</v>
      </c>
      <c r="C86" s="75" t="s">
        <v>14</v>
      </c>
      <c r="D86" s="75"/>
      <c r="E86" s="76" t="s">
        <v>5</v>
      </c>
      <c r="F86" s="21" t="s">
        <v>8</v>
      </c>
      <c r="G86" s="78" t="s">
        <v>7</v>
      </c>
      <c r="H86" s="78"/>
      <c r="I86" s="76" t="s">
        <v>5</v>
      </c>
      <c r="J86" s="8" t="s">
        <v>8</v>
      </c>
    </row>
    <row r="87" spans="1:10" hidden="1" outlineLevel="1">
      <c r="A87" s="73"/>
      <c r="B87" s="74"/>
      <c r="C87" s="3" t="s">
        <v>6</v>
      </c>
      <c r="D87" s="3" t="s">
        <v>0</v>
      </c>
      <c r="E87" s="77"/>
      <c r="F87" s="23" t="s">
        <v>15</v>
      </c>
      <c r="G87" s="24" t="s">
        <v>6</v>
      </c>
      <c r="H87" s="24" t="s">
        <v>0</v>
      </c>
      <c r="I87" s="77"/>
      <c r="J87" s="7" t="s">
        <v>15</v>
      </c>
    </row>
    <row r="88" spans="1:10" hidden="1" outlineLevel="1">
      <c r="A88" s="3">
        <v>1</v>
      </c>
      <c r="B88" s="3">
        <v>2</v>
      </c>
      <c r="C88" s="3">
        <v>3</v>
      </c>
      <c r="D88" s="3">
        <v>4</v>
      </c>
      <c r="E88" s="24">
        <v>5</v>
      </c>
      <c r="F88" s="24">
        <v>6</v>
      </c>
      <c r="G88" s="24">
        <v>7</v>
      </c>
      <c r="H88" s="24">
        <v>8</v>
      </c>
      <c r="I88" s="24">
        <v>9</v>
      </c>
      <c r="J88" s="3">
        <v>10</v>
      </c>
    </row>
    <row r="89" spans="1:10" ht="25.5" hidden="1" outlineLevel="1">
      <c r="A89" s="67" t="s">
        <v>36</v>
      </c>
      <c r="B89" s="5" t="s">
        <v>37</v>
      </c>
      <c r="C89" s="67" t="s">
        <v>39</v>
      </c>
      <c r="D89" s="6">
        <v>4.28</v>
      </c>
      <c r="E89" s="69">
        <v>21.78</v>
      </c>
      <c r="F89" s="69">
        <v>100</v>
      </c>
      <c r="G89" s="69" t="s">
        <v>39</v>
      </c>
      <c r="H89" s="12">
        <v>4.28</v>
      </c>
      <c r="I89" s="69">
        <v>22.72</v>
      </c>
      <c r="J89" s="67">
        <v>100</v>
      </c>
    </row>
    <row r="90" spans="1:10" hidden="1" outlineLevel="1">
      <c r="A90" s="68"/>
      <c r="B90" s="1" t="s">
        <v>11</v>
      </c>
      <c r="C90" s="68"/>
      <c r="D90" s="9">
        <f>(D89*1.4)-4.28</f>
        <v>1.7119999999999997</v>
      </c>
      <c r="E90" s="70"/>
      <c r="F90" s="70"/>
      <c r="G90" s="70"/>
      <c r="H90" s="16">
        <f>(H89*1.5)-4.28</f>
        <v>2.1399999999999997</v>
      </c>
      <c r="I90" s="70"/>
      <c r="J90" s="68"/>
    </row>
    <row r="91" spans="1:10" hidden="1" outlineLevel="1">
      <c r="A91" s="68"/>
      <c r="B91" s="2" t="s">
        <v>12</v>
      </c>
      <c r="C91" s="73"/>
      <c r="D91" s="10">
        <f>D89+D90</f>
        <v>5.992</v>
      </c>
      <c r="E91" s="79"/>
      <c r="F91" s="79"/>
      <c r="G91" s="79"/>
      <c r="H91" s="17">
        <f>H89+H90</f>
        <v>6.42</v>
      </c>
      <c r="I91" s="79"/>
      <c r="J91" s="73"/>
    </row>
    <row r="92" spans="1:10" ht="25.5" hidden="1" outlineLevel="1">
      <c r="A92" s="68"/>
      <c r="B92" s="5" t="s">
        <v>38</v>
      </c>
      <c r="C92" s="67" t="s">
        <v>39</v>
      </c>
      <c r="D92" s="6">
        <v>4.28</v>
      </c>
      <c r="E92" s="69">
        <v>21.78</v>
      </c>
      <c r="F92" s="69">
        <v>100</v>
      </c>
      <c r="G92" s="69" t="s">
        <v>39</v>
      </c>
      <c r="H92" s="12">
        <v>4.28</v>
      </c>
      <c r="I92" s="69">
        <v>22.72</v>
      </c>
      <c r="J92" s="67">
        <v>100</v>
      </c>
    </row>
    <row r="93" spans="1:10" hidden="1" outlineLevel="1">
      <c r="A93" s="68"/>
      <c r="B93" s="1" t="s">
        <v>11</v>
      </c>
      <c r="C93" s="68"/>
      <c r="D93" s="9">
        <f>(D92*1.4)-4.28</f>
        <v>1.7119999999999997</v>
      </c>
      <c r="E93" s="70"/>
      <c r="F93" s="70"/>
      <c r="G93" s="70"/>
      <c r="H93" s="16">
        <f>(H92*1.5)-4.28</f>
        <v>2.1399999999999997</v>
      </c>
      <c r="I93" s="70"/>
      <c r="J93" s="68"/>
    </row>
    <row r="94" spans="1:10" hidden="1" outlineLevel="1">
      <c r="A94" s="73"/>
      <c r="B94" s="2" t="s">
        <v>12</v>
      </c>
      <c r="C94" s="73"/>
      <c r="D94" s="10">
        <f>D92+D93</f>
        <v>5.992</v>
      </c>
      <c r="E94" s="79"/>
      <c r="F94" s="79"/>
      <c r="G94" s="79"/>
      <c r="H94" s="17">
        <f>H92+H93</f>
        <v>6.42</v>
      </c>
      <c r="I94" s="79"/>
      <c r="J94" s="73"/>
    </row>
    <row r="95" spans="1:10" ht="25.5" hidden="1" outlineLevel="1">
      <c r="A95" s="6" t="s">
        <v>16</v>
      </c>
      <c r="B95" s="5" t="s">
        <v>40</v>
      </c>
      <c r="C95" s="6" t="s">
        <v>39</v>
      </c>
      <c r="D95" s="6">
        <v>1.3</v>
      </c>
      <c r="E95" s="12">
        <v>21.78</v>
      </c>
      <c r="F95" s="12">
        <v>100</v>
      </c>
      <c r="G95" s="12" t="s">
        <v>39</v>
      </c>
      <c r="H95" s="12">
        <v>1.3</v>
      </c>
      <c r="I95" s="12">
        <v>22.72</v>
      </c>
      <c r="J95" s="6">
        <v>100</v>
      </c>
    </row>
    <row r="96" spans="1:10" hidden="1" outlineLevel="1">
      <c r="A96" s="6" t="s">
        <v>19</v>
      </c>
      <c r="B96" s="19" t="s">
        <v>41</v>
      </c>
      <c r="C96" s="6"/>
      <c r="D96" s="6"/>
      <c r="E96" s="12"/>
      <c r="F96" s="12"/>
      <c r="G96" s="12"/>
      <c r="H96" s="12"/>
      <c r="I96" s="12"/>
      <c r="J96" s="6"/>
    </row>
    <row r="97" spans="1:10" hidden="1" outlineLevel="1">
      <c r="A97" s="67" t="s">
        <v>20</v>
      </c>
      <c r="B97" s="1" t="s">
        <v>52</v>
      </c>
      <c r="C97" s="67" t="s">
        <v>39</v>
      </c>
      <c r="D97" s="6">
        <v>0.3</v>
      </c>
      <c r="E97" s="69">
        <v>21.78</v>
      </c>
      <c r="F97" s="69">
        <v>100</v>
      </c>
      <c r="G97" s="69" t="s">
        <v>39</v>
      </c>
      <c r="H97" s="12">
        <v>0.3</v>
      </c>
      <c r="I97" s="69">
        <v>22.72</v>
      </c>
      <c r="J97" s="67">
        <v>100</v>
      </c>
    </row>
    <row r="98" spans="1:10" hidden="1" outlineLevel="1">
      <c r="A98" s="68"/>
      <c r="B98" s="1" t="s">
        <v>11</v>
      </c>
      <c r="C98" s="68"/>
      <c r="D98" s="6">
        <v>0</v>
      </c>
      <c r="E98" s="70"/>
      <c r="F98" s="70"/>
      <c r="G98" s="70"/>
      <c r="H98" s="12">
        <v>0</v>
      </c>
      <c r="I98" s="70"/>
      <c r="J98" s="68"/>
    </row>
    <row r="99" spans="1:10" hidden="1" outlineLevel="1">
      <c r="A99" s="68"/>
      <c r="B99" s="2" t="s">
        <v>12</v>
      </c>
      <c r="C99" s="73"/>
      <c r="D99" s="11">
        <f>D97+D98</f>
        <v>0.3</v>
      </c>
      <c r="E99" s="79"/>
      <c r="F99" s="79"/>
      <c r="G99" s="79"/>
      <c r="H99" s="14">
        <f>H97+H98</f>
        <v>0.3</v>
      </c>
      <c r="I99" s="79"/>
      <c r="J99" s="73"/>
    </row>
    <row r="100" spans="1:10" hidden="1" outlineLevel="1">
      <c r="A100" s="68"/>
      <c r="B100" s="1" t="s">
        <v>53</v>
      </c>
      <c r="C100" s="67" t="s">
        <v>39</v>
      </c>
      <c r="D100" s="6">
        <v>0.3</v>
      </c>
      <c r="E100" s="69">
        <v>21.78</v>
      </c>
      <c r="F100" s="69">
        <v>100</v>
      </c>
      <c r="G100" s="69" t="s">
        <v>39</v>
      </c>
      <c r="H100" s="12">
        <v>0.3</v>
      </c>
      <c r="I100" s="69">
        <v>22.72</v>
      </c>
      <c r="J100" s="67">
        <v>100</v>
      </c>
    </row>
    <row r="101" spans="1:10" hidden="1" outlineLevel="1">
      <c r="A101" s="68"/>
      <c r="B101" s="1" t="s">
        <v>11</v>
      </c>
      <c r="C101" s="68"/>
      <c r="D101" s="6">
        <f>(D100*1.4)-0.3</f>
        <v>0.12</v>
      </c>
      <c r="E101" s="70"/>
      <c r="F101" s="70"/>
      <c r="G101" s="70"/>
      <c r="H101" s="12">
        <f>(H100*1.5)-0.3</f>
        <v>0.14999999999999997</v>
      </c>
      <c r="I101" s="70"/>
      <c r="J101" s="68"/>
    </row>
    <row r="102" spans="1:10" hidden="1" outlineLevel="1">
      <c r="A102" s="73"/>
      <c r="B102" s="2" t="s">
        <v>12</v>
      </c>
      <c r="C102" s="73"/>
      <c r="D102" s="11">
        <f>D100+D101</f>
        <v>0.42</v>
      </c>
      <c r="E102" s="79"/>
      <c r="F102" s="79"/>
      <c r="G102" s="79"/>
      <c r="H102" s="14">
        <f>H100+H101</f>
        <v>0.44999999999999996</v>
      </c>
      <c r="I102" s="79"/>
      <c r="J102" s="73"/>
    </row>
    <row r="103" spans="1:10" hidden="1" outlineLevel="1">
      <c r="A103" s="6" t="s">
        <v>21</v>
      </c>
      <c r="B103" s="1" t="s">
        <v>42</v>
      </c>
      <c r="C103" s="6" t="s">
        <v>49</v>
      </c>
      <c r="D103" s="6">
        <v>2.1999999999999999E-2</v>
      </c>
      <c r="E103" s="12">
        <v>21.78</v>
      </c>
      <c r="F103" s="12">
        <v>100</v>
      </c>
      <c r="G103" s="12" t="s">
        <v>49</v>
      </c>
      <c r="H103" s="12"/>
      <c r="I103" s="12">
        <v>22.72</v>
      </c>
      <c r="J103" s="6">
        <v>100</v>
      </c>
    </row>
    <row r="104" spans="1:10" hidden="1" outlineLevel="1">
      <c r="A104" s="6" t="s">
        <v>24</v>
      </c>
      <c r="B104" s="1" t="s">
        <v>43</v>
      </c>
      <c r="C104" s="6"/>
      <c r="D104" s="6"/>
      <c r="E104" s="12"/>
      <c r="F104" s="12"/>
      <c r="G104" s="12"/>
      <c r="H104" s="12"/>
      <c r="I104" s="12"/>
      <c r="J104" s="6"/>
    </row>
    <row r="105" spans="1:10" ht="25.5" hidden="1" outlineLevel="1">
      <c r="A105" s="6" t="s">
        <v>44</v>
      </c>
      <c r="B105" s="5" t="s">
        <v>45</v>
      </c>
      <c r="C105" s="6" t="s">
        <v>48</v>
      </c>
      <c r="D105" s="6">
        <v>0.05</v>
      </c>
      <c r="E105" s="12">
        <v>21.78</v>
      </c>
      <c r="F105" s="12">
        <v>100</v>
      </c>
      <c r="G105" s="12" t="s">
        <v>48</v>
      </c>
      <c r="H105" s="12">
        <v>0.05</v>
      </c>
      <c r="I105" s="12">
        <v>22.72</v>
      </c>
      <c r="J105" s="6">
        <v>100</v>
      </c>
    </row>
    <row r="106" spans="1:10" ht="25.5" hidden="1" outlineLevel="1">
      <c r="A106" s="6" t="s">
        <v>27</v>
      </c>
      <c r="B106" s="5" t="s">
        <v>46</v>
      </c>
      <c r="C106" s="6" t="s">
        <v>48</v>
      </c>
      <c r="D106" s="6">
        <v>2.5000000000000001E-2</v>
      </c>
      <c r="E106" s="12">
        <v>21.78</v>
      </c>
      <c r="F106" s="12">
        <v>100</v>
      </c>
      <c r="G106" s="12" t="s">
        <v>48</v>
      </c>
      <c r="H106" s="12">
        <v>2.5000000000000001E-2</v>
      </c>
      <c r="I106" s="12">
        <v>22.72</v>
      </c>
      <c r="J106" s="6">
        <v>100</v>
      </c>
    </row>
    <row r="107" spans="1:10" hidden="1" outlineLevel="1">
      <c r="A107" s="6" t="s">
        <v>28</v>
      </c>
      <c r="B107" s="1" t="s">
        <v>47</v>
      </c>
      <c r="C107" s="6" t="s">
        <v>48</v>
      </c>
      <c r="D107" s="6">
        <v>0.01</v>
      </c>
      <c r="E107" s="12">
        <v>21.78</v>
      </c>
      <c r="F107" s="12">
        <v>100</v>
      </c>
      <c r="G107" s="12" t="s">
        <v>48</v>
      </c>
      <c r="H107" s="12">
        <v>0.01</v>
      </c>
      <c r="I107" s="12">
        <v>22.72</v>
      </c>
      <c r="J107" s="6">
        <v>100</v>
      </c>
    </row>
    <row r="108" spans="1:10" hidden="1" outlineLevel="1">
      <c r="A108" s="6" t="s">
        <v>50</v>
      </c>
      <c r="B108" s="15" t="s">
        <v>51</v>
      </c>
      <c r="C108" s="6"/>
      <c r="D108" s="6"/>
      <c r="E108" s="12"/>
      <c r="F108" s="12"/>
      <c r="G108" s="12"/>
      <c r="H108" s="12"/>
      <c r="I108" s="12"/>
      <c r="J108" s="6"/>
    </row>
    <row r="109" spans="1:10" hidden="1" outlineLevel="1"/>
    <row r="110" spans="1:10" collapsed="1">
      <c r="D110" s="20"/>
    </row>
  </sheetData>
  <mergeCells count="148">
    <mergeCell ref="A64:J64"/>
    <mergeCell ref="A65:B65"/>
    <mergeCell ref="C65:D65"/>
    <mergeCell ref="F65:H65"/>
    <mergeCell ref="A66:B66"/>
    <mergeCell ref="C66:D66"/>
    <mergeCell ref="F66:H66"/>
    <mergeCell ref="A59:J59"/>
    <mergeCell ref="A60:B60"/>
    <mergeCell ref="C60:D60"/>
    <mergeCell ref="F60:H60"/>
    <mergeCell ref="A61:J61"/>
    <mergeCell ref="A62:B62"/>
    <mergeCell ref="C62:D62"/>
    <mergeCell ref="F62:H62"/>
    <mergeCell ref="A63:B63"/>
    <mergeCell ref="C63:D63"/>
    <mergeCell ref="F63:H63"/>
    <mergeCell ref="F58:H58"/>
    <mergeCell ref="F52:H52"/>
    <mergeCell ref="F54:H54"/>
    <mergeCell ref="F55:H55"/>
    <mergeCell ref="F57:H57"/>
    <mergeCell ref="A51:J51"/>
    <mergeCell ref="A57:B57"/>
    <mergeCell ref="A58:B58"/>
    <mergeCell ref="C54:D54"/>
    <mergeCell ref="C55:D55"/>
    <mergeCell ref="C57:D57"/>
    <mergeCell ref="C58:D58"/>
    <mergeCell ref="A52:B52"/>
    <mergeCell ref="C52:D52"/>
    <mergeCell ref="A54:B54"/>
    <mergeCell ref="A55:B55"/>
    <mergeCell ref="A53:J53"/>
    <mergeCell ref="A56:J56"/>
    <mergeCell ref="F45:H45"/>
    <mergeCell ref="A49:B49"/>
    <mergeCell ref="C49:E49"/>
    <mergeCell ref="F49:H49"/>
    <mergeCell ref="I49:J49"/>
    <mergeCell ref="A50:B50"/>
    <mergeCell ref="C50:E50"/>
    <mergeCell ref="F50:H50"/>
    <mergeCell ref="I50:J50"/>
    <mergeCell ref="A35:A36"/>
    <mergeCell ref="A37:A38"/>
    <mergeCell ref="A39:A40"/>
    <mergeCell ref="D71:D72"/>
    <mergeCell ref="J35:J36"/>
    <mergeCell ref="J37:J38"/>
    <mergeCell ref="J39:J40"/>
    <mergeCell ref="E71:E72"/>
    <mergeCell ref="H71:H72"/>
    <mergeCell ref="I71:I72"/>
    <mergeCell ref="A42:J42"/>
    <mergeCell ref="A43:J43"/>
    <mergeCell ref="A44:E44"/>
    <mergeCell ref="F44:J44"/>
    <mergeCell ref="C45:E45"/>
    <mergeCell ref="C46:E46"/>
    <mergeCell ref="F46:H46"/>
    <mergeCell ref="I45:J45"/>
    <mergeCell ref="I46:J46"/>
    <mergeCell ref="A47:J47"/>
    <mergeCell ref="A48:E48"/>
    <mergeCell ref="F48:J48"/>
    <mergeCell ref="A45:B45"/>
    <mergeCell ref="A46:B46"/>
    <mergeCell ref="C100:C102"/>
    <mergeCell ref="E100:E102"/>
    <mergeCell ref="F100:F102"/>
    <mergeCell ref="G100:G102"/>
    <mergeCell ref="I100:I102"/>
    <mergeCell ref="J100:J102"/>
    <mergeCell ref="A71:A73"/>
    <mergeCell ref="C71:C73"/>
    <mergeCell ref="F71:F73"/>
    <mergeCell ref="G71:G73"/>
    <mergeCell ref="J71:J73"/>
    <mergeCell ref="J97:J99"/>
    <mergeCell ref="A97:A102"/>
    <mergeCell ref="C97:C99"/>
    <mergeCell ref="E97:E99"/>
    <mergeCell ref="F97:F99"/>
    <mergeCell ref="A89:A94"/>
    <mergeCell ref="C89:C91"/>
    <mergeCell ref="E89:E91"/>
    <mergeCell ref="F89:F91"/>
    <mergeCell ref="G89:G91"/>
    <mergeCell ref="I89:I91"/>
    <mergeCell ref="G97:G99"/>
    <mergeCell ref="I97:I99"/>
    <mergeCell ref="J89:J91"/>
    <mergeCell ref="C92:C94"/>
    <mergeCell ref="E92:E94"/>
    <mergeCell ref="F92:F94"/>
    <mergeCell ref="G92:G94"/>
    <mergeCell ref="I92:I94"/>
    <mergeCell ref="J92:J94"/>
    <mergeCell ref="C68:C70"/>
    <mergeCell ref="F68:F70"/>
    <mergeCell ref="G68:G70"/>
    <mergeCell ref="J68:J70"/>
    <mergeCell ref="A84:J84"/>
    <mergeCell ref="A86:A87"/>
    <mergeCell ref="B86:B87"/>
    <mergeCell ref="C86:D86"/>
    <mergeCell ref="E86:E87"/>
    <mergeCell ref="G86:H86"/>
    <mergeCell ref="I86:I87"/>
    <mergeCell ref="A29:A30"/>
    <mergeCell ref="F29:F30"/>
    <mergeCell ref="J29:J30"/>
    <mergeCell ref="A31:A32"/>
    <mergeCell ref="A33:A34"/>
    <mergeCell ref="E31:E32"/>
    <mergeCell ref="F31:F32"/>
    <mergeCell ref="J31:J32"/>
    <mergeCell ref="E33:E34"/>
    <mergeCell ref="F33:F34"/>
    <mergeCell ref="J33:J34"/>
    <mergeCell ref="A6:J6"/>
    <mergeCell ref="A8:A9"/>
    <mergeCell ref="B8:B9"/>
    <mergeCell ref="C8:D8"/>
    <mergeCell ref="E8:E9"/>
    <mergeCell ref="G8:H8"/>
    <mergeCell ref="I8:I9"/>
    <mergeCell ref="E21:E22"/>
    <mergeCell ref="F21:F22"/>
    <mergeCell ref="J21:J22"/>
    <mergeCell ref="A21:A22"/>
    <mergeCell ref="A16:A17"/>
    <mergeCell ref="J18:J19"/>
    <mergeCell ref="E18:E19"/>
    <mergeCell ref="F18:F19"/>
    <mergeCell ref="A18:A19"/>
    <mergeCell ref="E16:E17"/>
    <mergeCell ref="F16:F17"/>
    <mergeCell ref="J16:J17"/>
    <mergeCell ref="A12:A13"/>
    <mergeCell ref="F12:F13"/>
    <mergeCell ref="J12:J13"/>
    <mergeCell ref="E14:E15"/>
    <mergeCell ref="F14:F15"/>
    <mergeCell ref="J14:J15"/>
    <mergeCell ref="A14:A15"/>
  </mergeCells>
  <pageMargins left="0.31496062992125984" right="0.11811023622047245" top="0.35433070866141736" bottom="0.55118110236220474" header="0.31496062992125984" footer="0.31496062992125984"/>
  <pageSetup paperSize="9" scale="9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F33" sqref="F33"/>
    </sheetView>
  </sheetViews>
  <sheetFormatPr defaultRowHeight="12.75"/>
  <cols>
    <col min="1" max="1" width="5.5703125" customWidth="1"/>
    <col min="2" max="2" width="39.28515625" customWidth="1"/>
    <col min="3" max="3" width="9.5703125" customWidth="1"/>
    <col min="4" max="4" width="10.7109375" customWidth="1"/>
    <col min="5" max="5" width="14.7109375" customWidth="1"/>
    <col min="6" max="6" width="11.7109375" customWidth="1"/>
    <col min="7" max="7" width="10.85546875" customWidth="1"/>
    <col min="9" max="9" width="14.5703125" customWidth="1"/>
    <col min="10" max="10" width="19.140625" customWidth="1"/>
  </cols>
  <sheetData>
    <row r="2" spans="1:10">
      <c r="H2" s="18" t="s">
        <v>34</v>
      </c>
      <c r="I2" s="18"/>
    </row>
    <row r="3" spans="1:10">
      <c r="H3" s="18" t="s">
        <v>54</v>
      </c>
      <c r="I3" s="18"/>
    </row>
    <row r="5" spans="1:10">
      <c r="A5" s="71" t="s">
        <v>62</v>
      </c>
      <c r="B5" s="71"/>
      <c r="C5" s="71"/>
      <c r="D5" s="71"/>
      <c r="E5" s="71"/>
      <c r="F5" s="71"/>
      <c r="G5" s="71"/>
      <c r="H5" s="71"/>
      <c r="I5" s="71"/>
      <c r="J5" s="71"/>
    </row>
    <row r="7" spans="1:10" ht="54.75" customHeight="1">
      <c r="A7" s="72" t="s">
        <v>9</v>
      </c>
      <c r="B7" s="72" t="s">
        <v>4</v>
      </c>
      <c r="C7" s="75" t="s">
        <v>55</v>
      </c>
      <c r="D7" s="75"/>
      <c r="E7" s="72" t="s">
        <v>61</v>
      </c>
      <c r="F7" s="8" t="s">
        <v>8</v>
      </c>
      <c r="G7" s="75" t="s">
        <v>56</v>
      </c>
      <c r="H7" s="75"/>
      <c r="I7" s="76" t="s">
        <v>57</v>
      </c>
      <c r="J7" s="8" t="s">
        <v>8</v>
      </c>
    </row>
    <row r="8" spans="1:10">
      <c r="A8" s="73"/>
      <c r="B8" s="74"/>
      <c r="C8" s="3" t="s">
        <v>6</v>
      </c>
      <c r="D8" s="3" t="s">
        <v>0</v>
      </c>
      <c r="E8" s="74"/>
      <c r="F8" s="7" t="s">
        <v>15</v>
      </c>
      <c r="G8" s="3" t="s">
        <v>6</v>
      </c>
      <c r="H8" s="3" t="s">
        <v>0</v>
      </c>
      <c r="I8" s="77"/>
      <c r="J8" s="7" t="s">
        <v>15</v>
      </c>
    </row>
    <row r="9" spans="1:10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</row>
    <row r="10" spans="1:10" ht="25.5">
      <c r="A10" s="67" t="s">
        <v>36</v>
      </c>
      <c r="B10" s="30" t="s">
        <v>80</v>
      </c>
      <c r="C10" s="67" t="s">
        <v>39</v>
      </c>
      <c r="D10" s="11">
        <v>4.28</v>
      </c>
      <c r="E10" s="67">
        <v>23.53</v>
      </c>
      <c r="F10" s="67">
        <v>100</v>
      </c>
      <c r="G10" s="67" t="s">
        <v>39</v>
      </c>
      <c r="H10" s="11">
        <v>4.28</v>
      </c>
      <c r="I10" s="67">
        <v>24.31</v>
      </c>
      <c r="J10" s="67">
        <v>100</v>
      </c>
    </row>
    <row r="11" spans="1:10">
      <c r="A11" s="68"/>
      <c r="B11" s="1" t="s">
        <v>11</v>
      </c>
      <c r="C11" s="68"/>
      <c r="D11" s="9">
        <f>(D10*1.5)-4.28</f>
        <v>2.1399999999999997</v>
      </c>
      <c r="E11" s="68"/>
      <c r="F11" s="68"/>
      <c r="G11" s="68"/>
      <c r="H11" s="9">
        <f>(H10*1.5)-4.28</f>
        <v>2.1399999999999997</v>
      </c>
      <c r="I11" s="68"/>
      <c r="J11" s="68"/>
    </row>
    <row r="12" spans="1:10">
      <c r="A12" s="68"/>
      <c r="B12" s="2" t="s">
        <v>12</v>
      </c>
      <c r="C12" s="73"/>
      <c r="D12" s="10">
        <f>D10+D11</f>
        <v>6.42</v>
      </c>
      <c r="E12" s="73"/>
      <c r="F12" s="73"/>
      <c r="G12" s="73"/>
      <c r="H12" s="10">
        <f>H10+H11</f>
        <v>6.42</v>
      </c>
      <c r="I12" s="73"/>
      <c r="J12" s="73"/>
    </row>
    <row r="13" spans="1:10" ht="25.5">
      <c r="A13" s="6" t="s">
        <v>16</v>
      </c>
      <c r="B13" s="30" t="s">
        <v>72</v>
      </c>
      <c r="C13" s="6" t="s">
        <v>39</v>
      </c>
      <c r="D13" s="11">
        <v>1.3</v>
      </c>
      <c r="E13" s="6">
        <v>23.53</v>
      </c>
      <c r="F13" s="6">
        <v>100</v>
      </c>
      <c r="G13" s="6" t="s">
        <v>39</v>
      </c>
      <c r="H13" s="11">
        <v>1.3</v>
      </c>
      <c r="I13" s="6">
        <v>24.31</v>
      </c>
      <c r="J13" s="6">
        <v>100</v>
      </c>
    </row>
    <row r="14" spans="1:10">
      <c r="A14" s="67" t="s">
        <v>19</v>
      </c>
      <c r="B14" s="37" t="s">
        <v>79</v>
      </c>
      <c r="C14" s="67" t="s">
        <v>39</v>
      </c>
      <c r="D14" s="11">
        <v>0.3</v>
      </c>
      <c r="E14" s="67">
        <v>23.53</v>
      </c>
      <c r="F14" s="67">
        <v>100</v>
      </c>
      <c r="G14" s="67" t="s">
        <v>39</v>
      </c>
      <c r="H14" s="11">
        <v>0.3</v>
      </c>
      <c r="I14" s="67">
        <v>24.31</v>
      </c>
      <c r="J14" s="67">
        <v>100</v>
      </c>
    </row>
    <row r="15" spans="1:10">
      <c r="A15" s="68"/>
      <c r="B15" s="1" t="s">
        <v>11</v>
      </c>
      <c r="C15" s="68"/>
      <c r="D15" s="6">
        <f>(D14*1.5)-0.3</f>
        <v>0.14999999999999997</v>
      </c>
      <c r="E15" s="68"/>
      <c r="F15" s="68"/>
      <c r="G15" s="68"/>
      <c r="H15" s="6">
        <f>(H14*1.5)-0.3</f>
        <v>0.14999999999999997</v>
      </c>
      <c r="I15" s="68"/>
      <c r="J15" s="68"/>
    </row>
    <row r="16" spans="1:10">
      <c r="A16" s="73"/>
      <c r="B16" s="2" t="s">
        <v>12</v>
      </c>
      <c r="C16" s="73"/>
      <c r="D16" s="11">
        <f>D14+D15</f>
        <v>0.44999999999999996</v>
      </c>
      <c r="E16" s="73"/>
      <c r="F16" s="73"/>
      <c r="G16" s="73"/>
      <c r="H16" s="11">
        <f>H14+H15</f>
        <v>0.44999999999999996</v>
      </c>
      <c r="I16" s="73"/>
      <c r="J16" s="73"/>
    </row>
    <row r="17" spans="1:10" ht="27" customHeight="1">
      <c r="A17" s="6" t="s">
        <v>24</v>
      </c>
      <c r="B17" s="1" t="s">
        <v>42</v>
      </c>
      <c r="C17" s="6" t="s">
        <v>49</v>
      </c>
      <c r="D17" s="11">
        <v>2.1999999999999999E-2</v>
      </c>
      <c r="E17" s="6">
        <v>23.53</v>
      </c>
      <c r="F17" s="6">
        <v>100</v>
      </c>
      <c r="G17" s="6" t="s">
        <v>49</v>
      </c>
      <c r="H17" s="11">
        <v>2.1999999999999999E-2</v>
      </c>
      <c r="I17" s="6">
        <v>24.31</v>
      </c>
      <c r="J17" s="6">
        <v>100</v>
      </c>
    </row>
    <row r="18" spans="1:10" ht="27.75" customHeight="1">
      <c r="A18" s="6" t="s">
        <v>50</v>
      </c>
      <c r="B18" s="4" t="s">
        <v>51</v>
      </c>
      <c r="C18" s="6" t="s">
        <v>39</v>
      </c>
      <c r="D18" s="11">
        <v>4.28</v>
      </c>
      <c r="E18" s="6">
        <v>43.38</v>
      </c>
      <c r="F18" s="6">
        <v>100</v>
      </c>
      <c r="G18" s="6" t="s">
        <v>39</v>
      </c>
      <c r="H18" s="11">
        <v>4.28</v>
      </c>
      <c r="I18" s="6">
        <v>44.82</v>
      </c>
      <c r="J18" s="6">
        <v>100</v>
      </c>
    </row>
    <row r="20" spans="1:10">
      <c r="A20" s="13" t="s">
        <v>58</v>
      </c>
      <c r="E20" s="13"/>
      <c r="F20" s="13"/>
      <c r="G20" s="13"/>
      <c r="H20" s="13"/>
      <c r="I20" s="13"/>
    </row>
    <row r="21" spans="1:10">
      <c r="A21" s="13" t="s">
        <v>59</v>
      </c>
      <c r="E21" s="13"/>
      <c r="F21" s="13"/>
      <c r="G21" s="13"/>
      <c r="H21" s="13"/>
      <c r="I21" s="13"/>
    </row>
    <row r="22" spans="1:10">
      <c r="A22" t="s">
        <v>60</v>
      </c>
      <c r="E22" s="13"/>
      <c r="F22" s="13"/>
      <c r="G22" s="13"/>
      <c r="H22" s="13"/>
      <c r="I22" s="13"/>
    </row>
    <row r="23" spans="1:10">
      <c r="A23" t="s">
        <v>33</v>
      </c>
      <c r="E23" s="13"/>
      <c r="F23" s="13"/>
      <c r="G23" s="13"/>
      <c r="H23" s="13"/>
      <c r="I23" s="13"/>
    </row>
  </sheetData>
  <mergeCells count="21">
    <mergeCell ref="A5:J5"/>
    <mergeCell ref="A7:A8"/>
    <mergeCell ref="B7:B8"/>
    <mergeCell ref="C7:D7"/>
    <mergeCell ref="E7:E8"/>
    <mergeCell ref="J10:J12"/>
    <mergeCell ref="I14:I16"/>
    <mergeCell ref="J14:J16"/>
    <mergeCell ref="A10:A12"/>
    <mergeCell ref="C10:C12"/>
    <mergeCell ref="G10:G12"/>
    <mergeCell ref="C14:C16"/>
    <mergeCell ref="A14:A16"/>
    <mergeCell ref="E14:E16"/>
    <mergeCell ref="F14:F16"/>
    <mergeCell ref="G14:G16"/>
    <mergeCell ref="I10:I12"/>
    <mergeCell ref="G7:H7"/>
    <mergeCell ref="I7:I8"/>
    <mergeCell ref="E10:E12"/>
    <mergeCell ref="F10:F12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Приложения 1  на 2018 год </vt:lpstr>
      <vt:lpstr>Приложения 2 на 2018 г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</cp:lastModifiedBy>
  <cp:lastPrinted>2019-01-18T08:36:59Z</cp:lastPrinted>
  <dcterms:created xsi:type="dcterms:W3CDTF">2012-02-16T04:04:47Z</dcterms:created>
  <dcterms:modified xsi:type="dcterms:W3CDTF">2019-01-18T10:23:46Z</dcterms:modified>
</cp:coreProperties>
</file>